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govg01-my.sharepoint.com/personal/kristi_urmann_justdigi_ee/Documents/Töölaud/"/>
    </mc:Choice>
  </mc:AlternateContent>
  <xr:revisionPtr revIDLastSave="60" documentId="8_{6A3A01A4-4E97-46F7-ABAE-E7D752967587}" xr6:coauthVersionLast="47" xr6:coauthVersionMax="47" xr10:uidLastSave="{2F018D35-4C18-4DF0-A3A3-E1B55E9DD51D}"/>
  <bookViews>
    <workbookView xWindow="-120" yWindow="-120" windowWidth="29040" windowHeight="15720" xr2:uid="{00000000-000D-0000-FFFF-FFFF00000000}"/>
  </bookViews>
  <sheets>
    <sheet name="Lisa 11. RIA" sheetId="1" r:id="rId1"/>
  </sheets>
  <externalReferences>
    <externalReference r:id="rId2"/>
  </externalReferences>
  <definedNames>
    <definedName name="_xlnm._FilterDatabase" localSheetId="0" hidden="1">'Lisa 11. RIA'!$A$5:$E$5</definedName>
    <definedName name="Programm">[1]Andmestik!$A$2:$A$43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H24" i="1"/>
  <c r="J30" i="1"/>
  <c r="K39" i="1"/>
  <c r="K28" i="1"/>
  <c r="J20" i="1"/>
  <c r="I20" i="1"/>
  <c r="J12" i="1"/>
  <c r="I12" i="1"/>
  <c r="K19" i="1"/>
  <c r="I17" i="1"/>
  <c r="K17" i="1" s="1"/>
  <c r="J71" i="1" l="1"/>
  <c r="J70" i="1"/>
  <c r="J63" i="1"/>
  <c r="J51" i="1"/>
  <c r="J50" i="1"/>
  <c r="J46" i="1"/>
  <c r="J14" i="1" s="1"/>
  <c r="J42" i="1"/>
  <c r="J13" i="1" s="1"/>
  <c r="J31" i="1"/>
  <c r="J21" i="1"/>
  <c r="J15" i="1"/>
  <c r="J11" i="1"/>
  <c r="J10" i="1"/>
  <c r="J9" i="1"/>
  <c r="I71" i="1"/>
  <c r="I70" i="1"/>
  <c r="I63" i="1"/>
  <c r="I51" i="1"/>
  <c r="I50" i="1"/>
  <c r="I46" i="1"/>
  <c r="I14" i="1" s="1"/>
  <c r="I42" i="1"/>
  <c r="I13" i="1" s="1"/>
  <c r="I31" i="1"/>
  <c r="I30" i="1"/>
  <c r="I21" i="1"/>
  <c r="I15" i="1"/>
  <c r="I11" i="1"/>
  <c r="I10" i="1"/>
  <c r="I9" i="1"/>
  <c r="E30" i="1"/>
  <c r="F71" i="1"/>
  <c r="G71" i="1"/>
  <c r="E71" i="1"/>
  <c r="F51" i="1"/>
  <c r="G51" i="1"/>
  <c r="E51" i="1"/>
  <c r="F31" i="1"/>
  <c r="G31" i="1"/>
  <c r="E31" i="1"/>
  <c r="E21" i="1"/>
  <c r="F21" i="1"/>
  <c r="G21" i="1"/>
  <c r="E20" i="1"/>
  <c r="H40" i="1"/>
  <c r="K40" i="1" s="1"/>
  <c r="F30" i="1"/>
  <c r="G30" i="1"/>
  <c r="J8" i="1" l="1"/>
  <c r="H71" i="1"/>
  <c r="K71" i="1" s="1"/>
  <c r="I8" i="1"/>
  <c r="H51" i="1"/>
  <c r="K51" i="1" s="1"/>
  <c r="H31" i="1"/>
  <c r="K31" i="1" s="1"/>
  <c r="H21" i="1"/>
  <c r="K21" i="1" s="1"/>
  <c r="H38" i="1" l="1"/>
  <c r="K38" i="1" s="1"/>
  <c r="H27" i="1"/>
  <c r="K27" i="1" s="1"/>
  <c r="F20" i="1"/>
  <c r="G20" i="1"/>
  <c r="H26" i="1"/>
  <c r="K26" i="1" s="1"/>
  <c r="H18" i="1"/>
  <c r="K18" i="1" s="1"/>
  <c r="H22" i="1"/>
  <c r="K22" i="1" s="1"/>
  <c r="H23" i="1"/>
  <c r="K23" i="1" s="1"/>
  <c r="K24" i="1"/>
  <c r="H25" i="1"/>
  <c r="K25" i="1" s="1"/>
  <c r="H29" i="1"/>
  <c r="K29" i="1" s="1"/>
  <c r="H32" i="1"/>
  <c r="K32" i="1" s="1"/>
  <c r="H33" i="1"/>
  <c r="K33" i="1" s="1"/>
  <c r="H34" i="1"/>
  <c r="K34" i="1" s="1"/>
  <c r="H35" i="1"/>
  <c r="K35" i="1" s="1"/>
  <c r="H36" i="1"/>
  <c r="K36" i="1" s="1"/>
  <c r="H37" i="1"/>
  <c r="K37" i="1" s="1"/>
  <c r="H41" i="1"/>
  <c r="K41" i="1" s="1"/>
  <c r="H43" i="1"/>
  <c r="K43" i="1" s="1"/>
  <c r="H44" i="1"/>
  <c r="K44" i="1" s="1"/>
  <c r="H45" i="1"/>
  <c r="K45" i="1" s="1"/>
  <c r="H47" i="1"/>
  <c r="K47" i="1" s="1"/>
  <c r="H48" i="1"/>
  <c r="K48" i="1" s="1"/>
  <c r="H49" i="1"/>
  <c r="K49" i="1" s="1"/>
  <c r="H52" i="1"/>
  <c r="K52" i="1" s="1"/>
  <c r="H53" i="1"/>
  <c r="K53" i="1" s="1"/>
  <c r="H54" i="1"/>
  <c r="K54" i="1" s="1"/>
  <c r="H55" i="1"/>
  <c r="K55" i="1" s="1"/>
  <c r="H56" i="1"/>
  <c r="K56" i="1" s="1"/>
  <c r="H57" i="1"/>
  <c r="K57" i="1" s="1"/>
  <c r="H58" i="1"/>
  <c r="K58" i="1" s="1"/>
  <c r="H59" i="1"/>
  <c r="K59" i="1" s="1"/>
  <c r="H60" i="1"/>
  <c r="K60" i="1" s="1"/>
  <c r="H61" i="1"/>
  <c r="K61" i="1" s="1"/>
  <c r="H62" i="1"/>
  <c r="K62" i="1" s="1"/>
  <c r="H64" i="1"/>
  <c r="K64" i="1" s="1"/>
  <c r="H65" i="1"/>
  <c r="K65" i="1" s="1"/>
  <c r="H66" i="1"/>
  <c r="K66" i="1" s="1"/>
  <c r="H67" i="1"/>
  <c r="K67" i="1" s="1"/>
  <c r="H68" i="1"/>
  <c r="K68" i="1" s="1"/>
  <c r="H69" i="1"/>
  <c r="K69" i="1" s="1"/>
  <c r="H72" i="1"/>
  <c r="K72" i="1" s="1"/>
  <c r="H73" i="1"/>
  <c r="K73" i="1" s="1"/>
  <c r="H74" i="1"/>
  <c r="K74" i="1" s="1"/>
  <c r="H75" i="1"/>
  <c r="K75" i="1" s="1"/>
  <c r="H7" i="1"/>
  <c r="K7" i="1" s="1"/>
  <c r="G70" i="1"/>
  <c r="G63" i="1"/>
  <c r="G50" i="1"/>
  <c r="G46" i="1"/>
  <c r="G14" i="1" s="1"/>
  <c r="G42" i="1"/>
  <c r="G13" i="1" s="1"/>
  <c r="G15" i="1"/>
  <c r="G12" i="1"/>
  <c r="G11" i="1"/>
  <c r="G10" i="1"/>
  <c r="G9" i="1"/>
  <c r="F70" i="1"/>
  <c r="F63" i="1"/>
  <c r="F50" i="1"/>
  <c r="F46" i="1"/>
  <c r="F14" i="1" s="1"/>
  <c r="F42" i="1"/>
  <c r="F13" i="1" s="1"/>
  <c r="F15" i="1"/>
  <c r="F12" i="1"/>
  <c r="F11" i="1"/>
  <c r="F10" i="1"/>
  <c r="F9" i="1"/>
  <c r="H20" i="1" l="1"/>
  <c r="G8" i="1"/>
  <c r="F8" i="1"/>
  <c r="E10" i="1"/>
  <c r="H10" i="1" s="1"/>
  <c r="K10" i="1" s="1"/>
  <c r="E9" i="1"/>
  <c r="H9" i="1" s="1"/>
  <c r="K9" i="1" s="1"/>
  <c r="H30" i="1"/>
  <c r="K30" i="1" s="1"/>
  <c r="E70" i="1"/>
  <c r="H70" i="1" s="1"/>
  <c r="K70" i="1" s="1"/>
  <c r="E12" i="1"/>
  <c r="H12" i="1" s="1"/>
  <c r="K12" i="1" s="1"/>
  <c r="E11" i="1"/>
  <c r="H11" i="1" s="1"/>
  <c r="K11" i="1" s="1"/>
  <c r="E63" i="1"/>
  <c r="H63" i="1" s="1"/>
  <c r="K63" i="1" s="1"/>
  <c r="E50" i="1"/>
  <c r="H50" i="1" s="1"/>
  <c r="K50" i="1" s="1"/>
  <c r="E15" i="1"/>
  <c r="H15" i="1" s="1"/>
  <c r="K15" i="1" s="1"/>
  <c r="E42" i="1"/>
  <c r="E13" i="1" l="1"/>
  <c r="H13" i="1" s="1"/>
  <c r="K13" i="1" s="1"/>
  <c r="H42" i="1"/>
  <c r="K42" i="1" s="1"/>
  <c r="E8" i="1" l="1"/>
  <c r="H8" i="1" s="1"/>
  <c r="K8" i="1" s="1"/>
  <c r="E46" i="1"/>
  <c r="E14" i="1" l="1"/>
  <c r="H14" i="1" s="1"/>
  <c r="K14" i="1" s="1"/>
  <c r="H46" i="1"/>
  <c r="K46" i="1" s="1"/>
</calcChain>
</file>

<file path=xl/sharedStrings.xml><?xml version="1.0" encoding="utf-8"?>
<sst xmlns="http://schemas.openxmlformats.org/spreadsheetml/2006/main" count="84" uniqueCount="46">
  <si>
    <t>.2025. a käskkirja nr</t>
  </si>
  <si>
    <t>Lisa 11</t>
  </si>
  <si>
    <t>Riigi Infosüsteemi Ameti 2025. aasta eelarve</t>
  </si>
  <si>
    <t>Eelarve liik</t>
  </si>
  <si>
    <t>Eelarve konto</t>
  </si>
  <si>
    <t>Objekt</t>
  </si>
  <si>
    <t>Riigi Infosüsteemi Amet</t>
  </si>
  <si>
    <t>TULUD</t>
  </si>
  <si>
    <t>KULUD</t>
  </si>
  <si>
    <t>Programmi tegevus: Digiriigi alusbaasi kindlustamine</t>
  </si>
  <si>
    <t>Programmi tegevus: Digiriigi arenguhüpped</t>
  </si>
  <si>
    <t>Programmi tegevus: Küberturvalisuse tagamine</t>
  </si>
  <si>
    <t>Programmi tegevus: Suundumuste, riskide ja mõjude analüüsivõime arendamine</t>
  </si>
  <si>
    <t>Käibemaks</t>
  </si>
  <si>
    <t>INVESTEERINGUD</t>
  </si>
  <si>
    <t>sh investeeringute käibemaks</t>
  </si>
  <si>
    <t>Tööjõukulud</t>
  </si>
  <si>
    <t>Digiriigi alusbaasi kindlustamine</t>
  </si>
  <si>
    <t>Digiriigi arenguhüpped</t>
  </si>
  <si>
    <t>Küberturvalisuse tagamine</t>
  </si>
  <si>
    <t>Suundumuste, riskide ja mõjude analüüsivõime arendamine</t>
  </si>
  <si>
    <t>Tegevuskulud, v.a tööjõukulud</t>
  </si>
  <si>
    <t>Majandamiskulud</t>
  </si>
  <si>
    <t>RKAS</t>
  </si>
  <si>
    <t>SE000028</t>
  </si>
  <si>
    <t>sh majandamiskulude käibemaks</t>
  </si>
  <si>
    <t>sh RKAS käibemaks</t>
  </si>
  <si>
    <t>Investeeringud</t>
  </si>
  <si>
    <t>IT investeeringud</t>
  </si>
  <si>
    <t>IN002000</t>
  </si>
  <si>
    <t>Investeeringute käibemaks</t>
  </si>
  <si>
    <t>Välistoetus ning sellest sõltuvad vahendid</t>
  </si>
  <si>
    <t>Toetused</t>
  </si>
  <si>
    <t>Tuludest sõltuvad vahendid</t>
  </si>
  <si>
    <t xml:space="preserve">2025. a esialgne eelarve </t>
  </si>
  <si>
    <t>Eelarve muudatused</t>
  </si>
  <si>
    <t>Ülekantavad vahendid</t>
  </si>
  <si>
    <t>2025. a eelarve kokku</t>
  </si>
  <si>
    <t>Laiapindne riigikaitse</t>
  </si>
  <si>
    <t>SR030112</t>
  </si>
  <si>
    <t>Muud kulud</t>
  </si>
  <si>
    <t>Amortisatsioon</t>
  </si>
  <si>
    <t>Programmi kulud kokku</t>
  </si>
  <si>
    <t>Vabariigi Valitsuse sihtotstarbelisest reservist</t>
  </si>
  <si>
    <t>Kuni käskkirja jõustumiseni kehtiv 2025. a eelarve</t>
  </si>
  <si>
    <t>SR030030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</si>
</sst>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i/>
      <sz val="12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i/>
      <sz val="10"/>
      <color indexed="8"/>
      <name val="Calibri"/>
      <family val="2"/>
      <charset val="186"/>
      <scheme val="minor"/>
    </font>
    <font>
      <b/>
      <i/>
      <sz val="12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i/>
      <sz val="9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4" fillId="0" borderId="0" xfId="1" applyFont="1"/>
    <xf numFmtId="3" fontId="5" fillId="0" borderId="0" xfId="1" applyNumberFormat="1" applyFont="1"/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6" fillId="0" borderId="0" xfId="1" applyFont="1"/>
    <xf numFmtId="0" fontId="7" fillId="0" borderId="0" xfId="1" applyFont="1" applyAlignment="1">
      <alignment horizontal="center" vertical="center" wrapText="1"/>
    </xf>
    <xf numFmtId="0" fontId="9" fillId="0" borderId="0" xfId="0" applyFont="1"/>
    <xf numFmtId="0" fontId="6" fillId="0" borderId="0" xfId="2" applyFont="1" applyAlignment="1">
      <alignment horizontal="right"/>
    </xf>
    <xf numFmtId="0" fontId="8" fillId="0" borderId="0" xfId="2" applyFont="1" applyAlignment="1">
      <alignment horizontal="center" vertical="center" wrapText="1"/>
    </xf>
    <xf numFmtId="3" fontId="9" fillId="0" borderId="0" xfId="0" applyNumberFormat="1" applyFont="1"/>
    <xf numFmtId="0" fontId="10" fillId="0" borderId="0" xfId="0" applyFont="1"/>
    <xf numFmtId="3" fontId="11" fillId="0" borderId="0" xfId="1" applyNumberFormat="1" applyFont="1"/>
    <xf numFmtId="0" fontId="4" fillId="0" borderId="0" xfId="2" applyFont="1" applyAlignment="1">
      <alignment horizontal="center"/>
    </xf>
    <xf numFmtId="3" fontId="6" fillId="0" borderId="0" xfId="2" applyNumberFormat="1" applyFont="1"/>
    <xf numFmtId="0" fontId="12" fillId="0" borderId="0" xfId="2" applyFont="1"/>
    <xf numFmtId="0" fontId="4" fillId="0" borderId="0" xfId="2" applyFont="1" applyAlignment="1">
      <alignment horizontal="left" indent="1"/>
    </xf>
    <xf numFmtId="3" fontId="4" fillId="0" borderId="0" xfId="2" applyNumberFormat="1" applyFont="1"/>
    <xf numFmtId="0" fontId="6" fillId="0" borderId="0" xfId="2" applyFont="1" applyAlignment="1">
      <alignment horizontal="center"/>
    </xf>
    <xf numFmtId="0" fontId="5" fillId="0" borderId="0" xfId="2" applyFont="1" applyAlignment="1">
      <alignment horizontal="left" indent="2"/>
    </xf>
    <xf numFmtId="0" fontId="4" fillId="0" borderId="0" xfId="1" applyFont="1" applyAlignment="1">
      <alignment horizontal="right"/>
    </xf>
    <xf numFmtId="0" fontId="6" fillId="0" borderId="0" xfId="2" applyFont="1"/>
    <xf numFmtId="0" fontId="4" fillId="0" borderId="0" xfId="2" applyFont="1"/>
    <xf numFmtId="0" fontId="12" fillId="0" borderId="0" xfId="1" applyFont="1"/>
    <xf numFmtId="3" fontId="4" fillId="0" borderId="0" xfId="1" applyNumberFormat="1" applyFont="1" applyAlignment="1">
      <alignment horizontal="right"/>
    </xf>
    <xf numFmtId="0" fontId="11" fillId="0" borderId="0" xfId="1" applyFont="1"/>
    <xf numFmtId="0" fontId="13" fillId="0" borderId="0" xfId="2" applyFont="1" applyAlignment="1">
      <alignment horizontal="right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right" vertical="center" wrapText="1"/>
    </xf>
    <xf numFmtId="0" fontId="15" fillId="0" borderId="0" xfId="0" applyFont="1"/>
    <xf numFmtId="3" fontId="13" fillId="0" borderId="0" xfId="1" applyNumberFormat="1" applyFont="1"/>
    <xf numFmtId="0" fontId="16" fillId="0" borderId="0" xfId="2" applyFont="1" applyAlignment="1">
      <alignment horizontal="right"/>
    </xf>
    <xf numFmtId="0" fontId="16" fillId="0" borderId="0" xfId="2" applyFont="1"/>
    <xf numFmtId="0" fontId="17" fillId="2" borderId="0" xfId="1" applyFont="1" applyFill="1" applyAlignment="1">
      <alignment horizontal="center" vertical="center" wrapText="1"/>
    </xf>
    <xf numFmtId="0" fontId="18" fillId="0" borderId="0" xfId="0" applyFont="1" applyAlignment="1">
      <alignment horizontal="left" indent="1"/>
    </xf>
    <xf numFmtId="0" fontId="5" fillId="0" borderId="0" xfId="3" applyFont="1" applyAlignment="1">
      <alignment horizontal="left" indent="2"/>
    </xf>
    <xf numFmtId="0" fontId="12" fillId="0" borderId="0" xfId="3" applyFont="1"/>
    <xf numFmtId="0" fontId="4" fillId="0" borderId="0" xfId="3" applyFont="1" applyAlignment="1">
      <alignment horizontal="center"/>
    </xf>
    <xf numFmtId="0" fontId="4" fillId="0" borderId="0" xfId="3" applyFont="1"/>
    <xf numFmtId="0" fontId="4" fillId="0" borderId="0" xfId="3" applyFont="1" applyAlignment="1">
      <alignment horizontal="left" indent="1"/>
    </xf>
    <xf numFmtId="0" fontId="5" fillId="0" borderId="0" xfId="3" applyFont="1" applyAlignment="1">
      <alignment horizontal="center"/>
    </xf>
    <xf numFmtId="0" fontId="11" fillId="0" borderId="0" xfId="2" applyFont="1" applyAlignment="1">
      <alignment horizontal="right"/>
    </xf>
    <xf numFmtId="0" fontId="19" fillId="0" borderId="0" xfId="2" applyFont="1" applyAlignment="1">
      <alignment horizontal="right" vertical="center" wrapText="1"/>
    </xf>
    <xf numFmtId="0" fontId="19" fillId="0" borderId="0" xfId="2" applyFont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3" fontId="5" fillId="0" borderId="0" xfId="2" applyNumberFormat="1" applyFont="1"/>
    <xf numFmtId="0" fontId="20" fillId="0" borderId="0" xfId="3" applyFont="1" applyAlignment="1">
      <alignment horizontal="left" indent="1"/>
    </xf>
    <xf numFmtId="0" fontId="20" fillId="0" borderId="0" xfId="2" applyFont="1" applyAlignment="1">
      <alignment horizontal="center"/>
    </xf>
    <xf numFmtId="0" fontId="21" fillId="0" borderId="0" xfId="2" applyFont="1" applyAlignment="1">
      <alignment horizontal="center" vertical="center" wrapText="1"/>
    </xf>
    <xf numFmtId="3" fontId="20" fillId="0" borderId="0" xfId="2" applyNumberFormat="1" applyFont="1"/>
  </cellXfs>
  <cellStyles count="4">
    <cellStyle name="Normaallaad" xfId="0" builtinId="0"/>
    <cellStyle name="Normaallaad 2" xfId="2" xr:uid="{00000000-0005-0000-0000-000001000000}"/>
    <cellStyle name="Normaallaad 2 2" xfId="1" xr:uid="{00000000-0005-0000-0000-000002000000}"/>
    <cellStyle name="Normaallaad 2 2 2" xfId="3" xr:uid="{46A60F3F-E549-443C-B3DF-9EFE3956B4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Arhiivindusprogramm</v>
          </cell>
        </row>
        <row r="19">
          <cell r="A19" t="str">
            <v>Iseseisev sõjaline kaitsevõime</v>
          </cell>
        </row>
        <row r="20">
          <cell r="A20" t="str">
            <v>Kollektiivkaitses osalemine</v>
          </cell>
        </row>
        <row r="21">
          <cell r="A21" t="str">
            <v>Luure ja eelhoiatus</v>
          </cell>
        </row>
        <row r="22">
          <cell r="A22" t="str">
            <v>Kaitsepoliitika kujundamine ja toetav tegevus</v>
          </cell>
        </row>
        <row r="23">
          <cell r="A23" t="str">
            <v>Välispoliitika programm</v>
          </cell>
        </row>
        <row r="24">
          <cell r="A24" t="str">
            <v>Arengukoostöö ja humanitaarabi</v>
          </cell>
        </row>
        <row r="25">
          <cell r="A25" t="str">
            <v>Usaldusväärne ja tulemuslik õigusruum</v>
          </cell>
        </row>
        <row r="26">
          <cell r="A26" t="str">
            <v>Tervist toetava keskkonna programm</v>
          </cell>
        </row>
        <row r="27">
          <cell r="A27" t="str">
            <v>Tervist toetavate valikute programm</v>
          </cell>
        </row>
        <row r="28">
          <cell r="A28" t="str">
            <v>Inimkeskse tervishoiu programm</v>
          </cell>
        </row>
        <row r="29">
          <cell r="A29" t="str">
            <v>Tööturuprogramm</v>
          </cell>
        </row>
        <row r="30">
          <cell r="A30" t="str">
            <v>Sotsiaalkindlustuse programm</v>
          </cell>
        </row>
        <row r="31">
          <cell r="A31" t="str">
            <v>Hoolekandeprogramm</v>
          </cell>
        </row>
        <row r="32">
          <cell r="A32" t="str">
            <v>Soolise võrdõiguslikkuse programm</v>
          </cell>
        </row>
        <row r="33">
          <cell r="A33" t="str">
            <v>Laste ja perede programm</v>
          </cell>
        </row>
        <row r="34">
          <cell r="A34" t="str">
            <v>Nutikas rahvastikuarvestus</v>
          </cell>
        </row>
        <row r="35">
          <cell r="A35" t="str">
            <v>Üleilmne eestlus</v>
          </cell>
        </row>
        <row r="36">
          <cell r="A36" t="str">
            <v>Erakondade rahastamine</v>
          </cell>
        </row>
        <row r="37">
          <cell r="A37" t="str">
            <v>Sidus Eesti: Lõimumine, sh kohanemine</v>
          </cell>
        </row>
        <row r="38">
          <cell r="A38" t="str">
            <v>Keeleprogramm</v>
          </cell>
        </row>
        <row r="39">
          <cell r="A39" t="str">
            <v>Haridus- ja noorteprogramm</v>
          </cell>
        </row>
        <row r="40">
          <cell r="A40" t="str">
            <v>Teadussüsteemi programm</v>
          </cell>
        </row>
        <row r="41">
          <cell r="A41" t="str">
            <v>Teadmussiirde programm</v>
          </cell>
        </row>
        <row r="42">
          <cell r="A42" t="str">
            <v>Ettevõtluskeskkond</v>
          </cell>
        </row>
        <row r="43">
          <cell r="A43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5"/>
  <sheetViews>
    <sheetView showZeros="0" tabSelected="1" zoomScaleNormal="100" workbookViewId="0">
      <pane xSplit="4" ySplit="5" topLeftCell="E6" activePane="bottomRight" state="frozen"/>
      <selection pane="topRight" activeCell="J1" sqref="J1"/>
      <selection pane="bottomLeft" activeCell="A5" sqref="A5"/>
      <selection pane="bottomRight" activeCell="Q68" sqref="Q68"/>
    </sheetView>
  </sheetViews>
  <sheetFormatPr defaultColWidth="9.42578125" defaultRowHeight="12.75" x14ac:dyDescent="0.2"/>
  <cols>
    <col min="1" max="1" width="48.28515625" style="1" customWidth="1"/>
    <col min="2" max="3" width="7.85546875" style="3" customWidth="1"/>
    <col min="4" max="4" width="12.28515625" style="1" customWidth="1"/>
    <col min="5" max="5" width="14.140625" style="1" hidden="1" customWidth="1"/>
    <col min="6" max="7" width="13.5703125" style="1" hidden="1" customWidth="1"/>
    <col min="8" max="8" width="13.5703125" style="1" customWidth="1"/>
    <col min="9" max="11" width="14.85546875" style="1" customWidth="1"/>
    <col min="12" max="16384" width="9.42578125" style="1"/>
  </cols>
  <sheetData>
    <row r="1" spans="1:11" x14ac:dyDescent="0.2">
      <c r="A1" s="2"/>
      <c r="K1" s="24" t="s">
        <v>0</v>
      </c>
    </row>
    <row r="2" spans="1:11" x14ac:dyDescent="0.2">
      <c r="A2" s="2"/>
      <c r="K2" s="24" t="s">
        <v>1</v>
      </c>
    </row>
    <row r="3" spans="1:11" ht="15.75" x14ac:dyDescent="0.25">
      <c r="A3" s="30" t="s">
        <v>2</v>
      </c>
      <c r="E3" s="4"/>
    </row>
    <row r="4" spans="1:11" ht="15" customHeight="1" x14ac:dyDescent="0.2">
      <c r="A4" s="5"/>
      <c r="E4" s="4"/>
    </row>
    <row r="5" spans="1:11" s="5" customFormat="1" ht="51" x14ac:dyDescent="0.2">
      <c r="A5" s="33"/>
      <c r="B5" s="33" t="s">
        <v>3</v>
      </c>
      <c r="C5" s="33" t="s">
        <v>4</v>
      </c>
      <c r="D5" s="33" t="s">
        <v>5</v>
      </c>
      <c r="E5" s="44" t="s">
        <v>34</v>
      </c>
      <c r="F5" s="44" t="s">
        <v>35</v>
      </c>
      <c r="G5" s="44" t="s">
        <v>36</v>
      </c>
      <c r="H5" s="44" t="s">
        <v>44</v>
      </c>
      <c r="I5" s="44" t="s">
        <v>36</v>
      </c>
      <c r="J5" s="44" t="s">
        <v>43</v>
      </c>
      <c r="K5" s="44" t="s">
        <v>37</v>
      </c>
    </row>
    <row r="6" spans="1:11" s="5" customFormat="1" ht="17.25" x14ac:dyDescent="0.3">
      <c r="A6" s="7" t="s">
        <v>6</v>
      </c>
      <c r="B6" s="8"/>
      <c r="C6" s="8"/>
      <c r="D6" s="21"/>
      <c r="E6" s="10"/>
    </row>
    <row r="7" spans="1:11" s="5" customFormat="1" ht="17.25" x14ac:dyDescent="0.3">
      <c r="A7" s="7" t="s">
        <v>7</v>
      </c>
      <c r="B7" s="8"/>
      <c r="C7" s="8"/>
      <c r="D7" s="21"/>
      <c r="E7" s="10">
        <v>12268402</v>
      </c>
      <c r="F7" s="10"/>
      <c r="G7" s="10"/>
      <c r="H7" s="10">
        <f>E7+F7+G7</f>
        <v>12268402</v>
      </c>
      <c r="I7" s="10"/>
      <c r="J7" s="10"/>
      <c r="K7" s="10">
        <f>H7+I7+J7</f>
        <v>12268402</v>
      </c>
    </row>
    <row r="8" spans="1:11" s="25" customFormat="1" ht="17.25" x14ac:dyDescent="0.3">
      <c r="A8" s="7" t="s">
        <v>8</v>
      </c>
      <c r="B8" s="31"/>
      <c r="C8" s="31"/>
      <c r="D8" s="32"/>
      <c r="E8" s="10">
        <f>E9+E10+E11+E12+E13</f>
        <v>42092631.769949973</v>
      </c>
      <c r="F8" s="10">
        <f>F9+F10+F11+F12+F13</f>
        <v>0</v>
      </c>
      <c r="G8" s="10">
        <f>G9+G10+G11+G12+G13</f>
        <v>498985</v>
      </c>
      <c r="H8" s="10">
        <f t="shared" ref="H8:H75" si="0">E8+F8+G8</f>
        <v>42591616.769949973</v>
      </c>
      <c r="I8" s="10">
        <f>I9+I10+I11+I12+I13</f>
        <v>2189093</v>
      </c>
      <c r="J8" s="10">
        <f>J9+J10+J11+J12+J13</f>
        <v>1585711</v>
      </c>
      <c r="K8" s="10">
        <f t="shared" ref="K8:K75" si="1">H8+I8+J8</f>
        <v>46366420.769949973</v>
      </c>
    </row>
    <row r="9" spans="1:11" s="25" customFormat="1" ht="15.75" x14ac:dyDescent="0.25">
      <c r="A9" s="29" t="s">
        <v>9</v>
      </c>
      <c r="B9" s="26"/>
      <c r="C9" s="28"/>
      <c r="D9" s="27"/>
      <c r="E9" s="30">
        <f>E22+E32+E52+E64+E72</f>
        <v>18839661.095670734</v>
      </c>
      <c r="F9" s="30">
        <f>F22+F32+F52+F64+F72</f>
        <v>0</v>
      </c>
      <c r="G9" s="30">
        <f>G22+G32+G52+G64+G72</f>
        <v>0</v>
      </c>
      <c r="H9" s="30">
        <f t="shared" si="0"/>
        <v>18839661.095670734</v>
      </c>
      <c r="I9" s="30">
        <f>I22+I32+I52+I64+I72</f>
        <v>0</v>
      </c>
      <c r="J9" s="30">
        <f>J22+J32+J52+J64+J72</f>
        <v>0</v>
      </c>
      <c r="K9" s="30">
        <f t="shared" si="1"/>
        <v>18839661.095670734</v>
      </c>
    </row>
    <row r="10" spans="1:11" s="25" customFormat="1" ht="15.75" x14ac:dyDescent="0.25">
      <c r="A10" s="29" t="s">
        <v>10</v>
      </c>
      <c r="B10" s="26"/>
      <c r="C10" s="28"/>
      <c r="D10" s="27"/>
      <c r="E10" s="30">
        <f t="shared" ref="E10:G12" si="2">E23+E33+E53+E73</f>
        <v>3778979.437146666</v>
      </c>
      <c r="F10" s="30">
        <f t="shared" si="2"/>
        <v>0</v>
      </c>
      <c r="G10" s="30">
        <f t="shared" si="2"/>
        <v>0</v>
      </c>
      <c r="H10" s="30">
        <f t="shared" si="0"/>
        <v>3778979.437146666</v>
      </c>
      <c r="I10" s="30">
        <f t="shared" ref="I10:J10" si="3">I23+I33+I53+I73</f>
        <v>0</v>
      </c>
      <c r="J10" s="30">
        <f t="shared" si="3"/>
        <v>0</v>
      </c>
      <c r="K10" s="30">
        <f t="shared" si="1"/>
        <v>3778979.437146666</v>
      </c>
    </row>
    <row r="11" spans="1:11" s="25" customFormat="1" ht="15.75" x14ac:dyDescent="0.25">
      <c r="A11" s="29" t="s">
        <v>11</v>
      </c>
      <c r="B11" s="26"/>
      <c r="C11" s="28"/>
      <c r="D11" s="27"/>
      <c r="E11" s="30">
        <f t="shared" si="2"/>
        <v>15053672.334409717</v>
      </c>
      <c r="F11" s="30">
        <f t="shared" si="2"/>
        <v>0</v>
      </c>
      <c r="G11" s="30">
        <f t="shared" si="2"/>
        <v>498985</v>
      </c>
      <c r="H11" s="30">
        <f t="shared" si="0"/>
        <v>15552657.334409717</v>
      </c>
      <c r="I11" s="30">
        <f t="shared" ref="I11:J11" si="4">I24+I34+I54+I74</f>
        <v>1754410</v>
      </c>
      <c r="J11" s="30">
        <f t="shared" si="4"/>
        <v>1585711</v>
      </c>
      <c r="K11" s="30">
        <f t="shared" si="1"/>
        <v>18892778.334409717</v>
      </c>
    </row>
    <row r="12" spans="1:11" s="25" customFormat="1" ht="15.75" x14ac:dyDescent="0.25">
      <c r="A12" s="29" t="s">
        <v>12</v>
      </c>
      <c r="B12" s="26"/>
      <c r="C12" s="28"/>
      <c r="D12" s="27"/>
      <c r="E12" s="30">
        <f t="shared" si="2"/>
        <v>1234426.9027228539</v>
      </c>
      <c r="F12" s="30">
        <f t="shared" si="2"/>
        <v>0</v>
      </c>
      <c r="G12" s="30">
        <f t="shared" si="2"/>
        <v>0</v>
      </c>
      <c r="H12" s="30">
        <f t="shared" si="0"/>
        <v>1234426.9027228539</v>
      </c>
      <c r="I12" s="30">
        <f>I25+I35+I55+I75+I18</f>
        <v>434683</v>
      </c>
      <c r="J12" s="30">
        <f>J25+J35+J55+J75+J18</f>
        <v>0</v>
      </c>
      <c r="K12" s="30">
        <f t="shared" si="1"/>
        <v>1669109.9027228539</v>
      </c>
    </row>
    <row r="13" spans="1:11" s="25" customFormat="1" ht="15.75" x14ac:dyDescent="0.25">
      <c r="A13" s="11" t="s">
        <v>13</v>
      </c>
      <c r="B13" s="41"/>
      <c r="C13" s="42"/>
      <c r="D13" s="43"/>
      <c r="E13" s="12">
        <f>E42+E61+E68</f>
        <v>3185892</v>
      </c>
      <c r="F13" s="12">
        <f>F42+F61+F68</f>
        <v>0</v>
      </c>
      <c r="G13" s="12">
        <f>G42+G61+G68</f>
        <v>0</v>
      </c>
      <c r="H13" s="12">
        <f t="shared" si="0"/>
        <v>3185892</v>
      </c>
      <c r="I13" s="12">
        <f>I42+I61+I68</f>
        <v>0</v>
      </c>
      <c r="J13" s="12">
        <f>J42+J61+J68</f>
        <v>0</v>
      </c>
      <c r="K13" s="12">
        <f t="shared" si="1"/>
        <v>3185892</v>
      </c>
    </row>
    <row r="14" spans="1:11" s="25" customFormat="1" ht="17.25" x14ac:dyDescent="0.3">
      <c r="A14" s="7" t="s">
        <v>14</v>
      </c>
      <c r="B14" s="31"/>
      <c r="C14" s="31"/>
      <c r="D14" s="32"/>
      <c r="E14" s="10">
        <f>E46+E56+E57+E65+E66</f>
        <v>12389221.339400001</v>
      </c>
      <c r="F14" s="10">
        <f>F46+F56+F57+F65+F66</f>
        <v>0</v>
      </c>
      <c r="G14" s="10">
        <f>G46+G56+G57+G65+G66</f>
        <v>0</v>
      </c>
      <c r="H14" s="10">
        <f t="shared" si="0"/>
        <v>12389221.339400001</v>
      </c>
      <c r="I14" s="10">
        <f>I46+I56+I57+I65+I66</f>
        <v>1437155</v>
      </c>
      <c r="J14" s="10">
        <f>J46+J56+J57+J65+J66</f>
        <v>0</v>
      </c>
      <c r="K14" s="10">
        <f t="shared" si="1"/>
        <v>13826376.339400001</v>
      </c>
    </row>
    <row r="15" spans="1:11" s="25" customFormat="1" ht="17.25" x14ac:dyDescent="0.3">
      <c r="A15" s="34" t="s">
        <v>15</v>
      </c>
      <c r="B15" s="31"/>
      <c r="C15" s="31"/>
      <c r="D15" s="32"/>
      <c r="E15" s="4">
        <f>E48+E57+E66</f>
        <v>2321165.3399000005</v>
      </c>
      <c r="F15" s="4">
        <f>F48+F57+F66</f>
        <v>0</v>
      </c>
      <c r="G15" s="4">
        <f>G48+G57+G66</f>
        <v>0</v>
      </c>
      <c r="H15" s="4">
        <f t="shared" si="0"/>
        <v>2321165.3399000005</v>
      </c>
      <c r="I15" s="4">
        <f>I48+I57+I66</f>
        <v>0</v>
      </c>
      <c r="J15" s="4">
        <f>J48+J57+J66</f>
        <v>0</v>
      </c>
      <c r="K15" s="4">
        <f t="shared" si="1"/>
        <v>2321165.3399000005</v>
      </c>
    </row>
    <row r="16" spans="1:11" s="25" customFormat="1" ht="17.25" x14ac:dyDescent="0.3">
      <c r="A16" s="34"/>
      <c r="B16" s="31"/>
      <c r="C16" s="31"/>
      <c r="D16" s="32"/>
      <c r="E16" s="4"/>
      <c r="F16" s="4"/>
      <c r="G16" s="4"/>
      <c r="H16" s="4"/>
      <c r="I16" s="4"/>
      <c r="J16" s="4"/>
      <c r="K16" s="4"/>
    </row>
    <row r="17" spans="1:11" s="25" customFormat="1" ht="13.7" customHeight="1" x14ac:dyDescent="0.3">
      <c r="A17" s="36" t="s">
        <v>32</v>
      </c>
      <c r="B17" s="37">
        <v>20</v>
      </c>
      <c r="C17" s="37">
        <v>45</v>
      </c>
      <c r="D17" s="32"/>
      <c r="E17" s="4"/>
      <c r="F17" s="4"/>
      <c r="G17" s="4"/>
      <c r="H17" s="4"/>
      <c r="I17" s="14">
        <f>I18</f>
        <v>269000</v>
      </c>
      <c r="J17" s="4"/>
      <c r="K17" s="14">
        <f t="shared" si="1"/>
        <v>269000</v>
      </c>
    </row>
    <row r="18" spans="1:11" s="5" customFormat="1" ht="13.7" customHeight="1" x14ac:dyDescent="0.25">
      <c r="A18" s="35" t="s">
        <v>20</v>
      </c>
      <c r="B18" s="37"/>
      <c r="C18" s="37"/>
      <c r="D18" s="9"/>
      <c r="E18" s="12"/>
      <c r="F18" s="12"/>
      <c r="G18" s="12"/>
      <c r="H18" s="12">
        <f t="shared" si="0"/>
        <v>0</v>
      </c>
      <c r="I18" s="45">
        <v>269000</v>
      </c>
      <c r="J18" s="12"/>
      <c r="K18" s="45">
        <f t="shared" si="1"/>
        <v>269000</v>
      </c>
    </row>
    <row r="19" spans="1:11" s="5" customFormat="1" ht="13.7" customHeight="1" x14ac:dyDescent="0.25">
      <c r="A19" s="35"/>
      <c r="B19" s="37"/>
      <c r="C19" s="37"/>
      <c r="D19" s="9"/>
      <c r="E19" s="12"/>
      <c r="F19" s="12"/>
      <c r="G19" s="12"/>
      <c r="H19" s="12"/>
      <c r="I19" s="12"/>
      <c r="J19" s="12"/>
      <c r="K19" s="14">
        <f t="shared" si="1"/>
        <v>0</v>
      </c>
    </row>
    <row r="20" spans="1:11" s="5" customFormat="1" ht="13.7" customHeight="1" x14ac:dyDescent="0.2">
      <c r="A20" s="15" t="s">
        <v>16</v>
      </c>
      <c r="B20" s="13"/>
      <c r="C20" s="13"/>
      <c r="D20" s="9"/>
      <c r="E20" s="14">
        <f>E26+E27</f>
        <v>17578941</v>
      </c>
      <c r="F20" s="14">
        <f>F26+F27</f>
        <v>0</v>
      </c>
      <c r="G20" s="14">
        <f>G26+G27</f>
        <v>86783</v>
      </c>
      <c r="H20" s="14">
        <f>E20+F20+G20</f>
        <v>17665724</v>
      </c>
      <c r="I20" s="14">
        <f>I26+I27</f>
        <v>616010</v>
      </c>
      <c r="J20" s="14">
        <f>J26+J27+J28</f>
        <v>75000</v>
      </c>
      <c r="K20" s="14">
        <f>H20+I20+J20</f>
        <v>18356734</v>
      </c>
    </row>
    <row r="21" spans="1:11" s="5" customFormat="1" ht="13.7" customHeight="1" x14ac:dyDescent="0.2">
      <c r="A21" s="46" t="s">
        <v>42</v>
      </c>
      <c r="B21" s="47"/>
      <c r="C21" s="47"/>
      <c r="D21" s="48"/>
      <c r="E21" s="49">
        <f>E22+E23+E24+E25</f>
        <v>17578940.790449969</v>
      </c>
      <c r="F21" s="49">
        <f t="shared" ref="F21:G21" si="5">F22+F23+F24+F25</f>
        <v>0</v>
      </c>
      <c r="G21" s="49">
        <f t="shared" si="5"/>
        <v>86783</v>
      </c>
      <c r="H21" s="49">
        <f t="shared" si="0"/>
        <v>17665723.790449969</v>
      </c>
      <c r="I21" s="49">
        <f t="shared" ref="I21:J21" si="6">I22+I23+I24+I25</f>
        <v>616010</v>
      </c>
      <c r="J21" s="49">
        <f t="shared" si="6"/>
        <v>75000</v>
      </c>
      <c r="K21" s="49">
        <f t="shared" si="1"/>
        <v>18356733.790449969</v>
      </c>
    </row>
    <row r="22" spans="1:11" s="5" customFormat="1" ht="13.7" customHeight="1" x14ac:dyDescent="0.2">
      <c r="A22" s="35" t="s">
        <v>17</v>
      </c>
      <c r="B22" s="13"/>
      <c r="C22" s="13"/>
      <c r="D22" s="13"/>
      <c r="E22" s="45">
        <v>8537698.4168510269</v>
      </c>
      <c r="F22" s="45"/>
      <c r="G22" s="45"/>
      <c r="H22" s="45">
        <f t="shared" si="0"/>
        <v>8537698.4168510269</v>
      </c>
      <c r="I22" s="45"/>
      <c r="J22" s="45"/>
      <c r="K22" s="45">
        <f t="shared" si="1"/>
        <v>8537698.4168510269</v>
      </c>
    </row>
    <row r="23" spans="1:11" s="5" customFormat="1" ht="13.7" customHeight="1" x14ac:dyDescent="0.2">
      <c r="A23" s="35" t="s">
        <v>18</v>
      </c>
      <c r="B23" s="13"/>
      <c r="C23" s="13"/>
      <c r="D23" s="13"/>
      <c r="E23" s="45">
        <v>1016498.4769507393</v>
      </c>
      <c r="F23" s="45"/>
      <c r="G23" s="45"/>
      <c r="H23" s="45">
        <f t="shared" si="0"/>
        <v>1016498.4769507393</v>
      </c>
      <c r="I23" s="45"/>
      <c r="J23" s="45"/>
      <c r="K23" s="45">
        <f t="shared" si="1"/>
        <v>1016498.4769507393</v>
      </c>
    </row>
    <row r="24" spans="1:11" s="5" customFormat="1" ht="13.7" customHeight="1" x14ac:dyDescent="0.2">
      <c r="A24" s="35" t="s">
        <v>19</v>
      </c>
      <c r="B24" s="13"/>
      <c r="C24" s="13"/>
      <c r="D24" s="13"/>
      <c r="E24" s="45">
        <v>7166594.1678404156</v>
      </c>
      <c r="F24" s="45"/>
      <c r="G24" s="45">
        <v>86783</v>
      </c>
      <c r="H24" s="45">
        <f>E24+F24+G24</f>
        <v>7253377.1678404156</v>
      </c>
      <c r="I24" s="45">
        <v>561542</v>
      </c>
      <c r="J24" s="45">
        <v>75000</v>
      </c>
      <c r="K24" s="45">
        <f t="shared" si="1"/>
        <v>7889919.1678404156</v>
      </c>
    </row>
    <row r="25" spans="1:11" s="5" customFormat="1" ht="13.7" customHeight="1" x14ac:dyDescent="0.2">
      <c r="A25" s="35" t="s">
        <v>20</v>
      </c>
      <c r="B25" s="13"/>
      <c r="C25" s="13"/>
      <c r="D25" s="13"/>
      <c r="E25" s="45">
        <v>858149.72880778927</v>
      </c>
      <c r="F25" s="45"/>
      <c r="G25" s="45"/>
      <c r="H25" s="45">
        <f t="shared" si="0"/>
        <v>858149.72880778927</v>
      </c>
      <c r="I25" s="45">
        <v>54468</v>
      </c>
      <c r="J25" s="45"/>
      <c r="K25" s="45">
        <f t="shared" si="1"/>
        <v>912617.72880778927</v>
      </c>
    </row>
    <row r="26" spans="1:11" s="5" customFormat="1" ht="13.7" customHeight="1" x14ac:dyDescent="0.2">
      <c r="A26" s="39" t="s">
        <v>16</v>
      </c>
      <c r="B26" s="37">
        <v>20</v>
      </c>
      <c r="C26" s="37">
        <v>50</v>
      </c>
      <c r="D26" s="13"/>
      <c r="E26" s="17">
        <v>17578941</v>
      </c>
      <c r="F26" s="17"/>
      <c r="G26" s="17"/>
      <c r="H26" s="17">
        <f>E26+F26+G26</f>
        <v>17578941</v>
      </c>
      <c r="I26" s="17">
        <v>616010</v>
      </c>
      <c r="J26" s="17"/>
      <c r="K26" s="17">
        <f t="shared" si="1"/>
        <v>18194951</v>
      </c>
    </row>
    <row r="27" spans="1:11" s="5" customFormat="1" ht="13.7" customHeight="1" x14ac:dyDescent="0.2">
      <c r="A27" s="39" t="s">
        <v>38</v>
      </c>
      <c r="B27" s="37">
        <v>20</v>
      </c>
      <c r="C27" s="37">
        <v>50</v>
      </c>
      <c r="D27" s="37" t="s">
        <v>39</v>
      </c>
      <c r="E27" s="17"/>
      <c r="F27" s="17"/>
      <c r="G27" s="17">
        <v>86783</v>
      </c>
      <c r="H27" s="17">
        <f>E27+F27+G27</f>
        <v>86783</v>
      </c>
      <c r="I27" s="17"/>
      <c r="J27" s="17"/>
      <c r="K27" s="17">
        <f t="shared" si="1"/>
        <v>86783</v>
      </c>
    </row>
    <row r="28" spans="1:11" s="5" customFormat="1" ht="13.7" customHeight="1" x14ac:dyDescent="0.2">
      <c r="A28" s="39" t="s">
        <v>38</v>
      </c>
      <c r="B28" s="37">
        <v>20</v>
      </c>
      <c r="C28" s="37">
        <v>50</v>
      </c>
      <c r="D28" s="37" t="s">
        <v>45</v>
      </c>
      <c r="E28" s="17"/>
      <c r="F28" s="17"/>
      <c r="G28" s="17"/>
      <c r="H28" s="17"/>
      <c r="I28" s="17"/>
      <c r="J28" s="17">
        <v>75000</v>
      </c>
      <c r="K28" s="17">
        <f t="shared" si="1"/>
        <v>75000</v>
      </c>
    </row>
    <row r="29" spans="1:11" s="5" customFormat="1" ht="13.7" customHeight="1" x14ac:dyDescent="0.2">
      <c r="A29" s="22"/>
      <c r="B29" s="13"/>
      <c r="C29" s="13"/>
      <c r="D29" s="13"/>
      <c r="E29" s="22">
        <v>0</v>
      </c>
      <c r="F29" s="22">
        <v>0</v>
      </c>
      <c r="G29" s="22">
        <v>0</v>
      </c>
      <c r="H29" s="22">
        <f t="shared" si="0"/>
        <v>0</v>
      </c>
      <c r="I29" s="22">
        <v>0</v>
      </c>
      <c r="J29" s="22">
        <v>0</v>
      </c>
      <c r="K29" s="22">
        <f t="shared" si="1"/>
        <v>0</v>
      </c>
    </row>
    <row r="30" spans="1:11" s="5" customFormat="1" ht="13.7" customHeight="1" x14ac:dyDescent="0.2">
      <c r="A30" s="23" t="s">
        <v>21</v>
      </c>
      <c r="B30" s="13"/>
      <c r="C30" s="13"/>
      <c r="D30" s="13"/>
      <c r="E30" s="14">
        <f>E36+E37+E38+E40</f>
        <v>9476809.499499999</v>
      </c>
      <c r="F30" s="14">
        <f t="shared" ref="F30:G30" si="7">F36+F37+F38+F40</f>
        <v>0</v>
      </c>
      <c r="G30" s="14">
        <f t="shared" si="7"/>
        <v>412202</v>
      </c>
      <c r="H30" s="14">
        <f t="shared" si="0"/>
        <v>9889011.499499999</v>
      </c>
      <c r="I30" s="14">
        <f t="shared" ref="I30" si="8">I36+I37+I38+I40</f>
        <v>1304083</v>
      </c>
      <c r="J30" s="14">
        <f>J36+J37+J38+J40+J39</f>
        <v>1510711</v>
      </c>
      <c r="K30" s="14">
        <f t="shared" si="1"/>
        <v>12703805.499499999</v>
      </c>
    </row>
    <row r="31" spans="1:11" s="5" customFormat="1" ht="13.7" customHeight="1" x14ac:dyDescent="0.2">
      <c r="A31" s="46" t="s">
        <v>42</v>
      </c>
      <c r="B31" s="13"/>
      <c r="C31" s="13"/>
      <c r="D31" s="13"/>
      <c r="E31" s="49">
        <f>E32+E33+E34+E35</f>
        <v>9476809.499499999</v>
      </c>
      <c r="F31" s="49">
        <f t="shared" ref="F31:G31" si="9">F32+F33+F34+F35</f>
        <v>0</v>
      </c>
      <c r="G31" s="49">
        <f t="shared" si="9"/>
        <v>412202</v>
      </c>
      <c r="H31" s="49">
        <f t="shared" si="0"/>
        <v>9889011.499499999</v>
      </c>
      <c r="I31" s="49">
        <f t="shared" ref="I31:J31" si="10">I32+I33+I34+I35</f>
        <v>1304083</v>
      </c>
      <c r="J31" s="49">
        <f t="shared" si="10"/>
        <v>1510711</v>
      </c>
      <c r="K31" s="49">
        <f t="shared" si="1"/>
        <v>12703805.499499999</v>
      </c>
    </row>
    <row r="32" spans="1:11" s="5" customFormat="1" ht="13.7" customHeight="1" x14ac:dyDescent="0.2">
      <c r="A32" s="35" t="s">
        <v>17</v>
      </c>
      <c r="B32" s="13"/>
      <c r="C32" s="13"/>
      <c r="D32" s="13"/>
      <c r="E32" s="45">
        <v>3338897.3379108198</v>
      </c>
      <c r="F32" s="45"/>
      <c r="G32" s="45"/>
      <c r="H32" s="45">
        <f t="shared" si="0"/>
        <v>3338897.3379108198</v>
      </c>
      <c r="I32" s="45"/>
      <c r="J32" s="45"/>
      <c r="K32" s="45">
        <f t="shared" si="1"/>
        <v>3338897.3379108198</v>
      </c>
    </row>
    <row r="33" spans="1:11" s="5" customFormat="1" ht="13.7" customHeight="1" x14ac:dyDescent="0.2">
      <c r="A33" s="35" t="s">
        <v>18</v>
      </c>
      <c r="B33" s="13"/>
      <c r="C33" s="13"/>
      <c r="D33" s="13"/>
      <c r="E33" s="45">
        <v>293474.22650061699</v>
      </c>
      <c r="F33" s="45"/>
      <c r="G33" s="45"/>
      <c r="H33" s="45">
        <f t="shared" si="0"/>
        <v>293474.22650061699</v>
      </c>
      <c r="I33" s="45"/>
      <c r="J33" s="45"/>
      <c r="K33" s="45">
        <f t="shared" si="1"/>
        <v>293474.22650061699</v>
      </c>
    </row>
    <row r="34" spans="1:11" s="5" customFormat="1" ht="13.7" customHeight="1" x14ac:dyDescent="0.2">
      <c r="A34" s="35" t="s">
        <v>19</v>
      </c>
      <c r="B34" s="13"/>
      <c r="C34" s="13"/>
      <c r="D34" s="13"/>
      <c r="E34" s="45">
        <v>5573828.2584186299</v>
      </c>
      <c r="F34" s="45"/>
      <c r="G34" s="45">
        <v>412202</v>
      </c>
      <c r="H34" s="45">
        <f t="shared" si="0"/>
        <v>5986030.2584186299</v>
      </c>
      <c r="I34" s="45">
        <v>1192868</v>
      </c>
      <c r="J34" s="45">
        <v>1510711</v>
      </c>
      <c r="K34" s="45">
        <f t="shared" si="1"/>
        <v>8689609.2584186308</v>
      </c>
    </row>
    <row r="35" spans="1:11" s="5" customFormat="1" ht="13.7" customHeight="1" x14ac:dyDescent="0.2">
      <c r="A35" s="35" t="s">
        <v>20</v>
      </c>
      <c r="B35" s="13"/>
      <c r="C35" s="13"/>
      <c r="D35" s="13"/>
      <c r="E35" s="45">
        <v>270609.67666993302</v>
      </c>
      <c r="F35" s="45"/>
      <c r="G35" s="45"/>
      <c r="H35" s="45">
        <f t="shared" si="0"/>
        <v>270609.67666993302</v>
      </c>
      <c r="I35" s="45">
        <v>111215</v>
      </c>
      <c r="J35" s="45"/>
      <c r="K35" s="45">
        <f t="shared" si="1"/>
        <v>381824.67666993302</v>
      </c>
    </row>
    <row r="36" spans="1:11" s="5" customFormat="1" ht="13.7" customHeight="1" x14ac:dyDescent="0.2">
      <c r="A36" s="39" t="s">
        <v>22</v>
      </c>
      <c r="B36" s="13">
        <v>20</v>
      </c>
      <c r="C36" s="13">
        <v>55</v>
      </c>
      <c r="D36" s="13"/>
      <c r="E36" s="17">
        <v>9474749.499499999</v>
      </c>
      <c r="F36" s="17">
        <v>-2710487</v>
      </c>
      <c r="G36" s="17"/>
      <c r="H36" s="17">
        <f t="shared" si="0"/>
        <v>6764262.499499999</v>
      </c>
      <c r="I36" s="17">
        <v>1304083</v>
      </c>
      <c r="J36" s="17"/>
      <c r="K36" s="17">
        <f t="shared" si="1"/>
        <v>8068345.499499999</v>
      </c>
    </row>
    <row r="37" spans="1:11" s="5" customFormat="1" ht="13.7" customHeight="1" x14ac:dyDescent="0.2">
      <c r="A37" s="16" t="s">
        <v>23</v>
      </c>
      <c r="B37" s="13">
        <v>20</v>
      </c>
      <c r="C37" s="13">
        <v>55</v>
      </c>
      <c r="D37" s="13" t="s">
        <v>24</v>
      </c>
      <c r="E37" s="17">
        <v>2060</v>
      </c>
      <c r="F37" s="17"/>
      <c r="G37" s="17"/>
      <c r="H37" s="17">
        <f t="shared" si="0"/>
        <v>2060</v>
      </c>
      <c r="I37" s="17"/>
      <c r="J37" s="17"/>
      <c r="K37" s="17">
        <f t="shared" si="1"/>
        <v>2060</v>
      </c>
    </row>
    <row r="38" spans="1:11" s="5" customFormat="1" ht="13.7" customHeight="1" x14ac:dyDescent="0.2">
      <c r="A38" s="39" t="s">
        <v>38</v>
      </c>
      <c r="B38" s="37">
        <v>20</v>
      </c>
      <c r="C38" s="37">
        <v>55</v>
      </c>
      <c r="D38" s="37" t="s">
        <v>39</v>
      </c>
      <c r="E38" s="17"/>
      <c r="F38" s="17"/>
      <c r="G38" s="17">
        <v>412202</v>
      </c>
      <c r="H38" s="17">
        <f t="shared" si="0"/>
        <v>412202</v>
      </c>
      <c r="I38" s="17"/>
      <c r="J38" s="17"/>
      <c r="K38" s="17">
        <f t="shared" si="1"/>
        <v>412202</v>
      </c>
    </row>
    <row r="39" spans="1:11" s="5" customFormat="1" ht="13.7" customHeight="1" x14ac:dyDescent="0.2">
      <c r="A39" s="39" t="s">
        <v>38</v>
      </c>
      <c r="B39" s="37">
        <v>20</v>
      </c>
      <c r="C39" s="37">
        <v>55</v>
      </c>
      <c r="D39" s="37" t="s">
        <v>45</v>
      </c>
      <c r="E39" s="17"/>
      <c r="F39" s="17"/>
      <c r="G39" s="17"/>
      <c r="H39" s="17"/>
      <c r="I39" s="17"/>
      <c r="J39" s="17">
        <v>1510711</v>
      </c>
      <c r="K39" s="17">
        <f t="shared" si="1"/>
        <v>1510711</v>
      </c>
    </row>
    <row r="40" spans="1:11" s="5" customFormat="1" ht="13.7" customHeight="1" x14ac:dyDescent="0.2">
      <c r="A40" s="39" t="s">
        <v>40</v>
      </c>
      <c r="B40" s="37">
        <v>20</v>
      </c>
      <c r="C40" s="37">
        <v>60</v>
      </c>
      <c r="D40" s="37"/>
      <c r="E40" s="17"/>
      <c r="F40" s="17">
        <v>2710487</v>
      </c>
      <c r="G40" s="17"/>
      <c r="H40" s="17">
        <f t="shared" si="0"/>
        <v>2710487</v>
      </c>
      <c r="I40" s="17"/>
      <c r="J40" s="17"/>
      <c r="K40" s="17">
        <f t="shared" si="1"/>
        <v>2710487</v>
      </c>
    </row>
    <row r="41" spans="1:11" s="5" customFormat="1" ht="13.7" customHeight="1" x14ac:dyDescent="0.2">
      <c r="A41" s="16"/>
      <c r="B41" s="13"/>
      <c r="C41" s="13"/>
      <c r="D41" s="13"/>
      <c r="E41" s="17"/>
      <c r="F41" s="17"/>
      <c r="G41" s="17"/>
      <c r="H41" s="17">
        <f t="shared" si="0"/>
        <v>0</v>
      </c>
      <c r="I41" s="17"/>
      <c r="J41" s="17"/>
      <c r="K41" s="17">
        <f t="shared" si="1"/>
        <v>0</v>
      </c>
    </row>
    <row r="42" spans="1:11" s="5" customFormat="1" ht="13.7" customHeight="1" x14ac:dyDescent="0.2">
      <c r="A42" s="15" t="s">
        <v>13</v>
      </c>
      <c r="B42" s="13"/>
      <c r="C42" s="13"/>
      <c r="D42" s="18"/>
      <c r="E42" s="14">
        <f>E43+E44</f>
        <v>2739820</v>
      </c>
      <c r="F42" s="14">
        <f>F43+F44</f>
        <v>0</v>
      </c>
      <c r="G42" s="14">
        <f>G43+G44</f>
        <v>0</v>
      </c>
      <c r="H42" s="14">
        <f t="shared" si="0"/>
        <v>2739820</v>
      </c>
      <c r="I42" s="14">
        <f>I43+I44</f>
        <v>0</v>
      </c>
      <c r="J42" s="14">
        <f>J43+J44</f>
        <v>0</v>
      </c>
      <c r="K42" s="14">
        <f t="shared" si="1"/>
        <v>2739820</v>
      </c>
    </row>
    <row r="43" spans="1:11" s="5" customFormat="1" ht="13.7" customHeight="1" x14ac:dyDescent="0.2">
      <c r="A43" s="35" t="s">
        <v>25</v>
      </c>
      <c r="B43" s="37">
        <v>10</v>
      </c>
      <c r="C43" s="37">
        <v>601</v>
      </c>
      <c r="D43" s="37"/>
      <c r="E43" s="17">
        <v>2739367</v>
      </c>
      <c r="F43" s="17"/>
      <c r="G43" s="17"/>
      <c r="H43" s="17">
        <f t="shared" si="0"/>
        <v>2739367</v>
      </c>
      <c r="I43" s="17"/>
      <c r="J43" s="17"/>
      <c r="K43" s="17">
        <f t="shared" si="1"/>
        <v>2739367</v>
      </c>
    </row>
    <row r="44" spans="1:11" s="5" customFormat="1" ht="13.7" customHeight="1" x14ac:dyDescent="0.2">
      <c r="A44" s="35" t="s">
        <v>26</v>
      </c>
      <c r="B44" s="37">
        <v>10</v>
      </c>
      <c r="C44" s="37">
        <v>601</v>
      </c>
      <c r="D44" s="37" t="s">
        <v>24</v>
      </c>
      <c r="E44" s="17">
        <v>453</v>
      </c>
      <c r="F44" s="17"/>
      <c r="G44" s="17"/>
      <c r="H44" s="17">
        <f t="shared" si="0"/>
        <v>453</v>
      </c>
      <c r="I44" s="17"/>
      <c r="J44" s="17"/>
      <c r="K44" s="17">
        <f t="shared" si="1"/>
        <v>453</v>
      </c>
    </row>
    <row r="45" spans="1:11" s="5" customFormat="1" ht="13.7" customHeight="1" x14ac:dyDescent="0.2">
      <c r="A45" s="35"/>
      <c r="B45" s="37"/>
      <c r="C45" s="37"/>
      <c r="D45" s="37"/>
      <c r="E45" s="17"/>
      <c r="F45" s="17"/>
      <c r="G45" s="17"/>
      <c r="H45" s="17">
        <f t="shared" si="0"/>
        <v>0</v>
      </c>
      <c r="I45" s="17"/>
      <c r="J45" s="17"/>
      <c r="K45" s="17">
        <f t="shared" si="1"/>
        <v>0</v>
      </c>
    </row>
    <row r="46" spans="1:11" s="5" customFormat="1" ht="13.7" customHeight="1" x14ac:dyDescent="0.2">
      <c r="A46" s="36" t="s">
        <v>27</v>
      </c>
      <c r="B46" s="37"/>
      <c r="C46" s="37"/>
      <c r="D46" s="38"/>
      <c r="E46" s="14">
        <f>E47+E48</f>
        <v>6158664.6798</v>
      </c>
      <c r="F46" s="14">
        <f>F47+F48</f>
        <v>0</v>
      </c>
      <c r="G46" s="14">
        <f>G47+G48</f>
        <v>0</v>
      </c>
      <c r="H46" s="14">
        <f t="shared" si="0"/>
        <v>6158664.6798</v>
      </c>
      <c r="I46" s="14">
        <f>I47+I48</f>
        <v>1437155</v>
      </c>
      <c r="J46" s="14">
        <f>J47+J48</f>
        <v>0</v>
      </c>
      <c r="K46" s="14">
        <f t="shared" si="1"/>
        <v>7595819.6798</v>
      </c>
    </row>
    <row r="47" spans="1:11" s="5" customFormat="1" ht="13.7" customHeight="1" x14ac:dyDescent="0.2">
      <c r="A47" s="39" t="s">
        <v>28</v>
      </c>
      <c r="B47" s="37">
        <v>20</v>
      </c>
      <c r="C47" s="37">
        <v>15</v>
      </c>
      <c r="D47" s="37" t="s">
        <v>29</v>
      </c>
      <c r="E47" s="17">
        <v>4116085.9999000002</v>
      </c>
      <c r="F47" s="17"/>
      <c r="G47" s="17"/>
      <c r="H47" s="17">
        <f t="shared" si="0"/>
        <v>4116085.9999000002</v>
      </c>
      <c r="I47" s="17">
        <v>1437155</v>
      </c>
      <c r="J47" s="17"/>
      <c r="K47" s="17">
        <f t="shared" si="1"/>
        <v>5553240.9999000002</v>
      </c>
    </row>
    <row r="48" spans="1:11" s="5" customFormat="1" ht="13.7" customHeight="1" x14ac:dyDescent="0.2">
      <c r="A48" s="35" t="s">
        <v>30</v>
      </c>
      <c r="B48" s="13">
        <v>10</v>
      </c>
      <c r="C48" s="13">
        <v>601002</v>
      </c>
      <c r="D48" s="40"/>
      <c r="E48" s="17">
        <v>2042578.6799000003</v>
      </c>
      <c r="F48" s="17"/>
      <c r="G48" s="17"/>
      <c r="H48" s="17">
        <f t="shared" si="0"/>
        <v>2042578.6799000003</v>
      </c>
      <c r="I48" s="17"/>
      <c r="J48" s="17"/>
      <c r="K48" s="17">
        <f t="shared" si="1"/>
        <v>2042578.6799000003</v>
      </c>
    </row>
    <row r="49" spans="1:11" s="5" customFormat="1" ht="13.7" customHeight="1" x14ac:dyDescent="0.2">
      <c r="A49" s="16"/>
      <c r="B49" s="13"/>
      <c r="C49" s="13"/>
      <c r="D49" s="13"/>
      <c r="E49" s="17"/>
      <c r="F49" s="17"/>
      <c r="G49" s="17"/>
      <c r="H49" s="17">
        <f t="shared" si="0"/>
        <v>0</v>
      </c>
      <c r="I49" s="17"/>
      <c r="J49" s="17"/>
      <c r="K49" s="17">
        <f t="shared" si="1"/>
        <v>0</v>
      </c>
    </row>
    <row r="50" spans="1:11" s="5" customFormat="1" ht="13.7" customHeight="1" x14ac:dyDescent="0.2">
      <c r="A50" s="36" t="s">
        <v>31</v>
      </c>
      <c r="B50" s="37"/>
      <c r="C50" s="37"/>
      <c r="D50" s="37"/>
      <c r="E50" s="14">
        <f>E56+E57+E59+E60+E61+E58</f>
        <v>10248864.658400001</v>
      </c>
      <c r="F50" s="14">
        <f>F56+F57+F59+F60+F61+F58</f>
        <v>0</v>
      </c>
      <c r="G50" s="14">
        <f>G56+G57+G59+G60+G61+G58</f>
        <v>0</v>
      </c>
      <c r="H50" s="14">
        <f t="shared" si="0"/>
        <v>10248864.658400001</v>
      </c>
      <c r="I50" s="14">
        <f>I56+I57+I59+I60+I61+I58</f>
        <v>0</v>
      </c>
      <c r="J50" s="14">
        <f>J56+J57+J59+J60+J61+J58</f>
        <v>0</v>
      </c>
      <c r="K50" s="14">
        <f t="shared" si="1"/>
        <v>10248864.658400001</v>
      </c>
    </row>
    <row r="51" spans="1:11" s="5" customFormat="1" ht="13.7" customHeight="1" x14ac:dyDescent="0.2">
      <c r="A51" s="46" t="s">
        <v>42</v>
      </c>
      <c r="B51" s="37"/>
      <c r="C51" s="37"/>
      <c r="D51" s="37"/>
      <c r="E51" s="49">
        <f>E52+E53+E54+E55</f>
        <v>4130241</v>
      </c>
      <c r="F51" s="49">
        <f>F52+F53+F54+F55</f>
        <v>0</v>
      </c>
      <c r="G51" s="49">
        <f>G52+G53+G54+G55</f>
        <v>0</v>
      </c>
      <c r="H51" s="49">
        <f t="shared" si="0"/>
        <v>4130241</v>
      </c>
      <c r="I51" s="49">
        <f>I52+I53+I54+I55</f>
        <v>0</v>
      </c>
      <c r="J51" s="49">
        <f>J52+J53+J54+J55</f>
        <v>0</v>
      </c>
      <c r="K51" s="49">
        <f t="shared" si="1"/>
        <v>4130241</v>
      </c>
    </row>
    <row r="52" spans="1:11" s="5" customFormat="1" ht="13.7" customHeight="1" x14ac:dyDescent="0.2">
      <c r="A52" s="35" t="s">
        <v>17</v>
      </c>
      <c r="B52" s="37"/>
      <c r="C52" s="37"/>
      <c r="D52" s="37"/>
      <c r="E52" s="45">
        <v>1030042</v>
      </c>
      <c r="F52" s="45"/>
      <c r="G52" s="45"/>
      <c r="H52" s="45">
        <f t="shared" si="0"/>
        <v>1030042</v>
      </c>
      <c r="I52" s="45"/>
      <c r="J52" s="45"/>
      <c r="K52" s="45">
        <f t="shared" si="1"/>
        <v>1030042</v>
      </c>
    </row>
    <row r="53" spans="1:11" s="5" customFormat="1" ht="13.7" customHeight="1" x14ac:dyDescent="0.2">
      <c r="A53" s="35" t="s">
        <v>18</v>
      </c>
      <c r="B53" s="37"/>
      <c r="C53" s="37"/>
      <c r="D53" s="37"/>
      <c r="E53" s="45">
        <v>1988526</v>
      </c>
      <c r="F53" s="45"/>
      <c r="G53" s="45"/>
      <c r="H53" s="45">
        <f t="shared" si="0"/>
        <v>1988526</v>
      </c>
      <c r="I53" s="45"/>
      <c r="J53" s="45"/>
      <c r="K53" s="45">
        <f t="shared" si="1"/>
        <v>1988526</v>
      </c>
    </row>
    <row r="54" spans="1:11" s="5" customFormat="1" ht="13.7" customHeight="1" x14ac:dyDescent="0.2">
      <c r="A54" s="35" t="s">
        <v>19</v>
      </c>
      <c r="B54" s="37"/>
      <c r="C54" s="37"/>
      <c r="D54" s="37"/>
      <c r="E54" s="45">
        <v>1014412</v>
      </c>
      <c r="F54" s="45"/>
      <c r="G54" s="45"/>
      <c r="H54" s="45">
        <f t="shared" si="0"/>
        <v>1014412</v>
      </c>
      <c r="I54" s="45"/>
      <c r="J54" s="45"/>
      <c r="K54" s="45">
        <f t="shared" si="1"/>
        <v>1014412</v>
      </c>
    </row>
    <row r="55" spans="1:11" s="5" customFormat="1" ht="13.7" customHeight="1" x14ac:dyDescent="0.2">
      <c r="A55" s="35" t="s">
        <v>20</v>
      </c>
      <c r="B55" s="37"/>
      <c r="C55" s="37"/>
      <c r="D55" s="37"/>
      <c r="E55" s="45">
        <v>97261</v>
      </c>
      <c r="F55" s="45"/>
      <c r="G55" s="45"/>
      <c r="H55" s="45">
        <f t="shared" si="0"/>
        <v>97261</v>
      </c>
      <c r="I55" s="45"/>
      <c r="J55" s="45"/>
      <c r="K55" s="45">
        <f t="shared" si="1"/>
        <v>97261</v>
      </c>
    </row>
    <row r="56" spans="1:11" s="5" customFormat="1" ht="13.7" customHeight="1" x14ac:dyDescent="0.2">
      <c r="A56" s="39" t="s">
        <v>28</v>
      </c>
      <c r="B56" s="37">
        <v>40</v>
      </c>
      <c r="C56" s="37">
        <v>15</v>
      </c>
      <c r="D56" s="37" t="s">
        <v>29</v>
      </c>
      <c r="E56" s="17">
        <v>5853969.9996000007</v>
      </c>
      <c r="F56" s="17"/>
      <c r="G56" s="17"/>
      <c r="H56" s="17">
        <f t="shared" si="0"/>
        <v>5853969.9996000007</v>
      </c>
      <c r="I56" s="17"/>
      <c r="J56" s="17"/>
      <c r="K56" s="17">
        <f t="shared" si="1"/>
        <v>5853969.9996000007</v>
      </c>
    </row>
    <row r="57" spans="1:11" s="5" customFormat="1" ht="13.7" customHeight="1" x14ac:dyDescent="0.2">
      <c r="A57" s="35" t="s">
        <v>30</v>
      </c>
      <c r="B57" s="13">
        <v>40</v>
      </c>
      <c r="C57" s="13">
        <v>601002</v>
      </c>
      <c r="D57" s="40"/>
      <c r="E57" s="17">
        <v>256586.66</v>
      </c>
      <c r="F57" s="17"/>
      <c r="G57" s="17"/>
      <c r="H57" s="17">
        <f t="shared" si="0"/>
        <v>256586.66</v>
      </c>
      <c r="I57" s="17"/>
      <c r="J57" s="17"/>
      <c r="K57" s="17">
        <f t="shared" si="1"/>
        <v>256586.66</v>
      </c>
    </row>
    <row r="58" spans="1:11" s="5" customFormat="1" ht="13.7" customHeight="1" x14ac:dyDescent="0.2">
      <c r="A58" s="39" t="s">
        <v>32</v>
      </c>
      <c r="B58" s="37">
        <v>40</v>
      </c>
      <c r="C58" s="37">
        <v>45</v>
      </c>
      <c r="D58" s="40"/>
      <c r="E58" s="17">
        <v>10000</v>
      </c>
      <c r="F58" s="17"/>
      <c r="G58" s="17"/>
      <c r="H58" s="17">
        <f t="shared" si="0"/>
        <v>10000</v>
      </c>
      <c r="I58" s="17"/>
      <c r="J58" s="17"/>
      <c r="K58" s="17">
        <f t="shared" si="1"/>
        <v>10000</v>
      </c>
    </row>
    <row r="59" spans="1:11" s="5" customFormat="1" ht="13.7" customHeight="1" x14ac:dyDescent="0.2">
      <c r="A59" s="39" t="s">
        <v>16</v>
      </c>
      <c r="B59" s="37">
        <v>40</v>
      </c>
      <c r="C59" s="37">
        <v>50</v>
      </c>
      <c r="D59" s="37"/>
      <c r="E59" s="17">
        <v>2765566.9993000003</v>
      </c>
      <c r="F59" s="17"/>
      <c r="G59" s="17"/>
      <c r="H59" s="17">
        <f t="shared" si="0"/>
        <v>2765566.9993000003</v>
      </c>
      <c r="I59" s="17"/>
      <c r="J59" s="17"/>
      <c r="K59" s="17">
        <f t="shared" si="1"/>
        <v>2765566.9993000003</v>
      </c>
    </row>
    <row r="60" spans="1:11" s="5" customFormat="1" ht="13.7" customHeight="1" x14ac:dyDescent="0.2">
      <c r="A60" s="39" t="s">
        <v>22</v>
      </c>
      <c r="B60" s="37">
        <v>40</v>
      </c>
      <c r="C60" s="37">
        <v>55</v>
      </c>
      <c r="D60" s="37"/>
      <c r="E60" s="17">
        <v>1354673.9995000002</v>
      </c>
      <c r="F60" s="17"/>
      <c r="G60" s="17"/>
      <c r="H60" s="17">
        <f t="shared" si="0"/>
        <v>1354673.9995000002</v>
      </c>
      <c r="I60" s="17"/>
      <c r="J60" s="17"/>
      <c r="K60" s="17">
        <f t="shared" si="1"/>
        <v>1354673.9995000002</v>
      </c>
    </row>
    <row r="61" spans="1:11" s="5" customFormat="1" ht="13.7" customHeight="1" x14ac:dyDescent="0.2">
      <c r="A61" s="35" t="s">
        <v>25</v>
      </c>
      <c r="B61" s="37">
        <v>40</v>
      </c>
      <c r="C61" s="37">
        <v>601</v>
      </c>
      <c r="D61" s="37"/>
      <c r="E61" s="17">
        <v>8067</v>
      </c>
      <c r="F61" s="17"/>
      <c r="G61" s="17"/>
      <c r="H61" s="17">
        <f t="shared" si="0"/>
        <v>8067</v>
      </c>
      <c r="I61" s="17"/>
      <c r="J61" s="17"/>
      <c r="K61" s="17">
        <f t="shared" si="1"/>
        <v>8067</v>
      </c>
    </row>
    <row r="62" spans="1:11" s="5" customFormat="1" ht="13.7" customHeight="1" x14ac:dyDescent="0.2">
      <c r="A62" s="16"/>
      <c r="B62" s="13"/>
      <c r="C62" s="13"/>
      <c r="D62" s="13"/>
      <c r="E62" s="17"/>
      <c r="F62" s="17"/>
      <c r="G62" s="17"/>
      <c r="H62" s="17">
        <f t="shared" si="0"/>
        <v>0</v>
      </c>
      <c r="I62" s="17"/>
      <c r="J62" s="17"/>
      <c r="K62" s="17">
        <f t="shared" si="1"/>
        <v>0</v>
      </c>
    </row>
    <row r="63" spans="1:11" s="5" customFormat="1" ht="13.7" customHeight="1" x14ac:dyDescent="0.2">
      <c r="A63" s="15" t="s">
        <v>33</v>
      </c>
      <c r="B63" s="13"/>
      <c r="C63" s="13"/>
      <c r="D63" s="13"/>
      <c r="E63" s="14">
        <f>E67+E68+E65+E66</f>
        <v>2519999.6000000006</v>
      </c>
      <c r="F63" s="14">
        <f>F67+F68+F65+F66</f>
        <v>0</v>
      </c>
      <c r="G63" s="14">
        <f>G67+G68+G65+G66</f>
        <v>0</v>
      </c>
      <c r="H63" s="14">
        <f t="shared" si="0"/>
        <v>2519999.6000000006</v>
      </c>
      <c r="I63" s="14">
        <f>I67+I68+I65+I66</f>
        <v>0</v>
      </c>
      <c r="J63" s="14">
        <f>J67+J68+J65+J66</f>
        <v>0</v>
      </c>
      <c r="K63" s="14">
        <f t="shared" si="1"/>
        <v>2519999.6000000006</v>
      </c>
    </row>
    <row r="64" spans="1:11" s="5" customFormat="1" ht="13.7" customHeight="1" x14ac:dyDescent="0.2">
      <c r="A64" s="35" t="s">
        <v>17</v>
      </c>
      <c r="B64" s="13"/>
      <c r="C64" s="13"/>
      <c r="D64" s="13"/>
      <c r="E64" s="45">
        <v>1961994.6000000003</v>
      </c>
      <c r="F64" s="45"/>
      <c r="G64" s="45"/>
      <c r="H64" s="45">
        <f t="shared" si="0"/>
        <v>1961994.6000000003</v>
      </c>
      <c r="I64" s="45"/>
      <c r="J64" s="45"/>
      <c r="K64" s="45">
        <f t="shared" si="1"/>
        <v>1961994.6000000003</v>
      </c>
    </row>
    <row r="65" spans="1:11" s="5" customFormat="1" ht="13.7" customHeight="1" x14ac:dyDescent="0.2">
      <c r="A65" s="39" t="s">
        <v>28</v>
      </c>
      <c r="B65" s="37">
        <v>44</v>
      </c>
      <c r="C65" s="37">
        <v>15</v>
      </c>
      <c r="D65" s="37" t="s">
        <v>29</v>
      </c>
      <c r="E65" s="17">
        <v>98000</v>
      </c>
      <c r="F65" s="17"/>
      <c r="G65" s="17"/>
      <c r="H65" s="17">
        <f t="shared" si="0"/>
        <v>98000</v>
      </c>
      <c r="I65" s="17"/>
      <c r="J65" s="17"/>
      <c r="K65" s="17">
        <f t="shared" si="1"/>
        <v>98000</v>
      </c>
    </row>
    <row r="66" spans="1:11" s="5" customFormat="1" ht="13.7" customHeight="1" x14ac:dyDescent="0.2">
      <c r="A66" s="35" t="s">
        <v>30</v>
      </c>
      <c r="B66" s="13">
        <v>44</v>
      </c>
      <c r="C66" s="13">
        <v>601002</v>
      </c>
      <c r="D66" s="40"/>
      <c r="E66" s="17">
        <v>22000</v>
      </c>
      <c r="F66" s="17"/>
      <c r="G66" s="17"/>
      <c r="H66" s="17">
        <f t="shared" si="0"/>
        <v>22000</v>
      </c>
      <c r="I66" s="17"/>
      <c r="J66" s="17"/>
      <c r="K66" s="17">
        <f t="shared" si="1"/>
        <v>22000</v>
      </c>
    </row>
    <row r="67" spans="1:11" s="5" customFormat="1" ht="13.7" customHeight="1" x14ac:dyDescent="0.2">
      <c r="A67" s="16" t="s">
        <v>22</v>
      </c>
      <c r="B67" s="13">
        <v>44</v>
      </c>
      <c r="C67" s="13">
        <v>55</v>
      </c>
      <c r="D67" s="13"/>
      <c r="E67" s="17">
        <v>1961994.6000000003</v>
      </c>
      <c r="F67" s="17"/>
      <c r="G67" s="17"/>
      <c r="H67" s="17">
        <f t="shared" si="0"/>
        <v>1961994.6000000003</v>
      </c>
      <c r="I67" s="17"/>
      <c r="J67" s="17"/>
      <c r="K67" s="17">
        <f t="shared" si="1"/>
        <v>1961994.6000000003</v>
      </c>
    </row>
    <row r="68" spans="1:11" s="5" customFormat="1" ht="13.7" customHeight="1" x14ac:dyDescent="0.2">
      <c r="A68" s="35" t="s">
        <v>25</v>
      </c>
      <c r="B68" s="13">
        <v>44</v>
      </c>
      <c r="C68" s="37">
        <v>601</v>
      </c>
      <c r="D68" s="13"/>
      <c r="E68" s="17">
        <v>438005</v>
      </c>
      <c r="F68" s="17"/>
      <c r="G68" s="17"/>
      <c r="H68" s="17">
        <f t="shared" si="0"/>
        <v>438005</v>
      </c>
      <c r="I68" s="17"/>
      <c r="J68" s="17"/>
      <c r="K68" s="17">
        <f t="shared" si="1"/>
        <v>438005</v>
      </c>
    </row>
    <row r="69" spans="1:11" s="5" customFormat="1" ht="13.7" customHeight="1" x14ac:dyDescent="0.2">
      <c r="A69" s="19"/>
      <c r="B69" s="13"/>
      <c r="C69" s="13"/>
      <c r="D69" s="13"/>
      <c r="E69" s="17"/>
      <c r="F69" s="17"/>
      <c r="G69" s="17"/>
      <c r="H69" s="17">
        <f t="shared" si="0"/>
        <v>0</v>
      </c>
      <c r="I69" s="17"/>
      <c r="J69" s="17"/>
      <c r="K69" s="17">
        <f t="shared" si="1"/>
        <v>0</v>
      </c>
    </row>
    <row r="70" spans="1:11" s="5" customFormat="1" ht="13.7" customHeight="1" x14ac:dyDescent="0.2">
      <c r="A70" s="36" t="s">
        <v>41</v>
      </c>
      <c r="B70" s="3">
        <v>60</v>
      </c>
      <c r="C70" s="3">
        <v>61</v>
      </c>
      <c r="D70" s="20"/>
      <c r="E70" s="14">
        <f>E72+E73+E74+E75</f>
        <v>5758753.8799999999</v>
      </c>
      <c r="F70" s="14">
        <f>F72+F73+F74+F75</f>
        <v>0</v>
      </c>
      <c r="G70" s="14">
        <f>G72+G73+G74+G75</f>
        <v>0</v>
      </c>
      <c r="H70" s="14">
        <f t="shared" si="0"/>
        <v>5758753.8799999999</v>
      </c>
      <c r="I70" s="14">
        <f>I72+I73+I74+I75</f>
        <v>0</v>
      </c>
      <c r="J70" s="14">
        <f>J72+J73+J74+J75</f>
        <v>0</v>
      </c>
      <c r="K70" s="14">
        <f t="shared" si="1"/>
        <v>5758753.8799999999</v>
      </c>
    </row>
    <row r="71" spans="1:11" s="5" customFormat="1" ht="13.7" customHeight="1" x14ac:dyDescent="0.2">
      <c r="A71" s="46" t="s">
        <v>42</v>
      </c>
      <c r="B71" s="3"/>
      <c r="C71" s="3"/>
      <c r="D71" s="20"/>
      <c r="E71" s="49">
        <f>E72+E73+E74+E75</f>
        <v>5758753.8799999999</v>
      </c>
      <c r="F71" s="49">
        <f t="shared" ref="F71:G71" si="11">F72+F73+F74+F75</f>
        <v>0</v>
      </c>
      <c r="G71" s="49">
        <f t="shared" si="11"/>
        <v>0</v>
      </c>
      <c r="H71" s="49">
        <f t="shared" si="0"/>
        <v>5758753.8799999999</v>
      </c>
      <c r="I71" s="49">
        <f t="shared" ref="I71:J71" si="12">I72+I73+I74+I75</f>
        <v>0</v>
      </c>
      <c r="J71" s="49">
        <f t="shared" si="12"/>
        <v>0</v>
      </c>
      <c r="K71" s="49">
        <f t="shared" si="1"/>
        <v>5758753.8799999999</v>
      </c>
    </row>
    <row r="72" spans="1:11" s="5" customFormat="1" ht="13.7" customHeight="1" x14ac:dyDescent="0.2">
      <c r="A72" s="35" t="s">
        <v>17</v>
      </c>
      <c r="B72" s="6"/>
      <c r="C72" s="6"/>
      <c r="D72" s="6"/>
      <c r="E72" s="45">
        <v>3971028.7409088858</v>
      </c>
      <c r="F72" s="45"/>
      <c r="G72" s="45"/>
      <c r="H72" s="45">
        <f t="shared" si="0"/>
        <v>3971028.7409088858</v>
      </c>
      <c r="I72" s="45"/>
      <c r="J72" s="45"/>
      <c r="K72" s="45">
        <f t="shared" si="1"/>
        <v>3971028.7409088858</v>
      </c>
    </row>
    <row r="73" spans="1:11" s="5" customFormat="1" ht="13.7" customHeight="1" x14ac:dyDescent="0.2">
      <c r="A73" s="35" t="s">
        <v>18</v>
      </c>
      <c r="B73" s="6"/>
      <c r="C73" s="6"/>
      <c r="D73" s="6"/>
      <c r="E73" s="45">
        <v>480480.73369530973</v>
      </c>
      <c r="F73" s="45"/>
      <c r="G73" s="45"/>
      <c r="H73" s="45">
        <f t="shared" si="0"/>
        <v>480480.73369530973</v>
      </c>
      <c r="I73" s="45"/>
      <c r="J73" s="45"/>
      <c r="K73" s="45">
        <f t="shared" si="1"/>
        <v>480480.73369530973</v>
      </c>
    </row>
    <row r="74" spans="1:11" ht="13.7" customHeight="1" x14ac:dyDescent="0.2">
      <c r="A74" s="35" t="s">
        <v>19</v>
      </c>
      <c r="E74" s="45">
        <v>1298837.9081506722</v>
      </c>
      <c r="F74" s="45"/>
      <c r="G74" s="45"/>
      <c r="H74" s="45">
        <f t="shared" si="0"/>
        <v>1298837.9081506722</v>
      </c>
      <c r="I74" s="45"/>
      <c r="J74" s="45"/>
      <c r="K74" s="45">
        <f t="shared" si="1"/>
        <v>1298837.9081506722</v>
      </c>
    </row>
    <row r="75" spans="1:11" ht="13.7" customHeight="1" x14ac:dyDescent="0.2">
      <c r="A75" s="35" t="s">
        <v>20</v>
      </c>
      <c r="E75" s="45">
        <v>8406.4972451317553</v>
      </c>
      <c r="F75" s="45"/>
      <c r="G75" s="45"/>
      <c r="H75" s="45">
        <f t="shared" si="0"/>
        <v>8406.4972451317553</v>
      </c>
      <c r="I75" s="45"/>
      <c r="J75" s="45"/>
      <c r="K75" s="45">
        <f t="shared" si="1"/>
        <v>8406.4972451317553</v>
      </c>
    </row>
  </sheetData>
  <dataConsolidate/>
  <pageMargins left="0.25" right="0.25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4cedfd-18b6-416b-a27a-1daa6530c4f3" xsi:nil="true"/>
    <lcf76f155ced4ddcb4097134ff3c332f xmlns="548510c3-10e4-40d2-9e57-4ea0b9082f6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1A86EA2495854796F0D23C3EC2220B" ma:contentTypeVersion="12" ma:contentTypeDescription="Loo uus dokument" ma:contentTypeScope="" ma:versionID="da9568beb1dda2aa0ed1ea4103d3e056">
  <xsd:schema xmlns:xsd="http://www.w3.org/2001/XMLSchema" xmlns:xs="http://www.w3.org/2001/XMLSchema" xmlns:p="http://schemas.microsoft.com/office/2006/metadata/properties" xmlns:ns2="548510c3-10e4-40d2-9e57-4ea0b9082f62" xmlns:ns3="194cedfd-18b6-416b-a27a-1daa6530c4f3" targetNamespace="http://schemas.microsoft.com/office/2006/metadata/properties" ma:root="true" ma:fieldsID="da52c1e03e3dfc06124706067db094e8" ns2:_="" ns3:_="">
    <xsd:import namespace="548510c3-10e4-40d2-9e57-4ea0b9082f62"/>
    <xsd:import namespace="194cedfd-18b6-416b-a27a-1daa6530c4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510c3-10e4-40d2-9e57-4ea0b9082f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cedfd-18b6-416b-a27a-1daa6530c4f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45661c9-bf40-49d6-b8cc-e74f9c34b825}" ma:internalName="TaxCatchAll" ma:showField="CatchAllData" ma:web="194cedfd-18b6-416b-a27a-1daa6530c4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164BEB-9B2A-4037-A9CE-36C77EC785A8}">
  <ds:schemaRefs>
    <ds:schemaRef ds:uri="http://schemas.microsoft.com/office/2006/metadata/properties"/>
    <ds:schemaRef ds:uri="http://schemas.microsoft.com/office/infopath/2007/PartnerControls"/>
    <ds:schemaRef ds:uri="194cedfd-18b6-416b-a27a-1daa6530c4f3"/>
    <ds:schemaRef ds:uri="548510c3-10e4-40d2-9e57-4ea0b9082f62"/>
  </ds:schemaRefs>
</ds:datastoreItem>
</file>

<file path=customXml/itemProps2.xml><?xml version="1.0" encoding="utf-8"?>
<ds:datastoreItem xmlns:ds="http://schemas.openxmlformats.org/officeDocument/2006/customXml" ds:itemID="{729DB32B-3B6C-44DC-8B7B-724FAA0D46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8510c3-10e4-40d2-9e57-4ea0b9082f62"/>
    <ds:schemaRef ds:uri="194cedfd-18b6-416b-a27a-1daa6530c4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AA306D-5E26-4513-8627-353F40DCFE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11. RIA</vt:lpstr>
    </vt:vector>
  </TitlesOfParts>
  <Manager/>
  <Company>Registrite ja Infosüsteemide Keskus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 Urmann</dc:creator>
  <cp:keywords/>
  <dc:description/>
  <cp:lastModifiedBy>Kristi Urmann - JUSTDIGI</cp:lastModifiedBy>
  <cp:revision/>
  <dcterms:created xsi:type="dcterms:W3CDTF">2021-12-14T12:58:35Z</dcterms:created>
  <dcterms:modified xsi:type="dcterms:W3CDTF">2025-05-16T09:08:15Z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0x010100FF1A86EA2495854796F0D23C3EC2220B</vt:lpwstr>
  </property>
  <property fmtid="{D5CDD505-2E9C-101B-9397-08002B2CF9AE}" pid="3" name="Order">
    <vt:r8>1543800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2024-12-23T07:38:05Z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b657a360-1588-4ae2-b7f8-596b158d7c00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